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uong\Nextcloud\TAI LIEU DAY\Form So Sach\Phân bổ- khấu hao\"/>
    </mc:Choice>
  </mc:AlternateContent>
  <bookViews>
    <workbookView xWindow="-105" yWindow="-105" windowWidth="23250" windowHeight="12570" activeTab="2"/>
  </bookViews>
  <sheets>
    <sheet name="DM TAI SAN" sheetId="3" r:id="rId1"/>
    <sheet name="Bảng Khấu Hao TSCĐ" sheetId="2" r:id="rId2"/>
    <sheet name="DM CCDC" sheetId="6" r:id="rId3"/>
    <sheet name="Bảng Phân bổ CCDC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4" l="1"/>
  <c r="D13" i="4"/>
  <c r="D14" i="4"/>
  <c r="D15" i="4"/>
  <c r="D16" i="4"/>
  <c r="D11" i="4"/>
  <c r="D9" i="2"/>
  <c r="C9" i="2"/>
  <c r="C12" i="4"/>
  <c r="C13" i="4"/>
  <c r="C14" i="4"/>
  <c r="C15" i="4"/>
  <c r="C16" i="4"/>
  <c r="C11" i="4"/>
  <c r="Y11" i="2"/>
  <c r="Z11" i="2"/>
  <c r="AA11" i="2"/>
  <c r="N11" i="2"/>
  <c r="O11" i="2"/>
  <c r="P11" i="2"/>
  <c r="Q11" i="2"/>
  <c r="R11" i="2"/>
  <c r="S11" i="2"/>
  <c r="T11" i="2"/>
  <c r="U11" i="2"/>
  <c r="V11" i="2"/>
  <c r="W11" i="2"/>
  <c r="X11" i="2"/>
  <c r="M11" i="2"/>
  <c r="AA9" i="2"/>
  <c r="Z9" i="2"/>
  <c r="O19" i="4"/>
  <c r="N19" i="4"/>
  <c r="M19" i="4"/>
  <c r="F19" i="4"/>
  <c r="Z18" i="4"/>
  <c r="AA18" i="4" s="1"/>
  <c r="Y18" i="4"/>
  <c r="Z17" i="4"/>
  <c r="R16" i="4"/>
  <c r="I16" i="4"/>
  <c r="W16" i="4" s="1"/>
  <c r="I15" i="4"/>
  <c r="X15" i="4" s="1"/>
  <c r="I14" i="4"/>
  <c r="X14" i="4" s="1"/>
  <c r="X13" i="4"/>
  <c r="P13" i="4"/>
  <c r="I13" i="4"/>
  <c r="W13" i="4" s="1"/>
  <c r="I12" i="4"/>
  <c r="X12" i="4" s="1"/>
  <c r="I11" i="4"/>
  <c r="W11" i="4" s="1"/>
  <c r="T13" i="4" l="1"/>
  <c r="V16" i="4"/>
  <c r="R11" i="4"/>
  <c r="V11" i="4"/>
  <c r="S15" i="4"/>
  <c r="W15" i="4"/>
  <c r="P11" i="4"/>
  <c r="T11" i="4"/>
  <c r="X11" i="4"/>
  <c r="R13" i="4"/>
  <c r="V13" i="4"/>
  <c r="Q15" i="4"/>
  <c r="U15" i="4"/>
  <c r="T16" i="4"/>
  <c r="X16" i="4"/>
  <c r="X19" i="4"/>
  <c r="Q12" i="4"/>
  <c r="S12" i="4"/>
  <c r="U12" i="4"/>
  <c r="W12" i="4"/>
  <c r="Q14" i="4"/>
  <c r="S14" i="4"/>
  <c r="U14" i="4"/>
  <c r="W14" i="4"/>
  <c r="Q11" i="4"/>
  <c r="S11" i="4"/>
  <c r="U11" i="4"/>
  <c r="P12" i="4"/>
  <c r="R12" i="4"/>
  <c r="T12" i="4"/>
  <c r="V12" i="4"/>
  <c r="Q13" i="4"/>
  <c r="S13" i="4"/>
  <c r="U13" i="4"/>
  <c r="P14" i="4"/>
  <c r="R14" i="4"/>
  <c r="T14" i="4"/>
  <c r="V14" i="4"/>
  <c r="R15" i="4"/>
  <c r="T15" i="4"/>
  <c r="V15" i="4"/>
  <c r="S16" i="4"/>
  <c r="Y16" i="4" s="1"/>
  <c r="Z16" i="4" s="1"/>
  <c r="AA16" i="4" s="1"/>
  <c r="U16" i="4"/>
  <c r="W19" i="4" l="1"/>
  <c r="Y15" i="4"/>
  <c r="Z15" i="4" s="1"/>
  <c r="AA15" i="4" s="1"/>
  <c r="T19" i="4"/>
  <c r="Y13" i="4"/>
  <c r="Z13" i="4" s="1"/>
  <c r="AA13" i="4" s="1"/>
  <c r="V19" i="4"/>
  <c r="R19" i="4"/>
  <c r="Q19" i="4"/>
  <c r="Y12" i="4"/>
  <c r="Z12" i="4" s="1"/>
  <c r="AA12" i="4" s="1"/>
  <c r="S19" i="4"/>
  <c r="P19" i="4"/>
  <c r="Y11" i="4"/>
  <c r="Y14" i="4"/>
  <c r="Z14" i="4" s="1"/>
  <c r="AA14" i="4" s="1"/>
  <c r="U19" i="4"/>
  <c r="Y19" i="4" l="1"/>
  <c r="Z11" i="4"/>
  <c r="AA11" i="4" l="1"/>
  <c r="AA19" i="4" s="1"/>
  <c r="Z19" i="4"/>
  <c r="I9" i="2" l="1"/>
  <c r="W9" i="2" s="1"/>
  <c r="N9" i="2" l="1"/>
  <c r="P9" i="2"/>
  <c r="R9" i="2"/>
  <c r="T9" i="2"/>
  <c r="V9" i="2"/>
  <c r="X9" i="2"/>
  <c r="M9" i="2"/>
  <c r="O9" i="2"/>
  <c r="Q9" i="2"/>
  <c r="S9" i="2"/>
  <c r="U9" i="2"/>
  <c r="Y9" i="2"/>
  <c r="Y10" i="2"/>
  <c r="Z10" i="2" s="1"/>
  <c r="AA10" i="2" s="1"/>
</calcChain>
</file>

<file path=xl/sharedStrings.xml><?xml version="1.0" encoding="utf-8"?>
<sst xmlns="http://schemas.openxmlformats.org/spreadsheetml/2006/main" count="123" uniqueCount="66">
  <si>
    <t>STT</t>
  </si>
  <si>
    <t>Mã TS</t>
  </si>
  <si>
    <t>ĐVT</t>
  </si>
  <si>
    <t>Năm 
sử dụng</t>
  </si>
  <si>
    <t>Nguyên giá</t>
  </si>
  <si>
    <t>Số năm
 KH</t>
  </si>
  <si>
    <t>Số tháng
 KH</t>
  </si>
  <si>
    <t>KH
 tháng</t>
  </si>
  <si>
    <t>KH tháng
 đầu</t>
  </si>
  <si>
    <t>Ngày bắt 
đầu PB</t>
  </si>
  <si>
    <t>Tháng 01</t>
  </si>
  <si>
    <t>Tháng 02</t>
  </si>
  <si>
    <t>Tháng 03</t>
  </si>
  <si>
    <t>Tháng 04</t>
  </si>
  <si>
    <t>Tháng 05</t>
  </si>
  <si>
    <t>Tháng 06</t>
  </si>
  <si>
    <t>Tháng 07</t>
  </si>
  <si>
    <t>Tháng 08</t>
  </si>
  <si>
    <t>Tháng 09</t>
  </si>
  <si>
    <t>Tháng 10</t>
  </si>
  <si>
    <t>Tháng 11</t>
  </si>
  <si>
    <t>Tháng 12</t>
  </si>
  <si>
    <t>KH lũy kế</t>
  </si>
  <si>
    <t>TÊN TSCD</t>
  </si>
  <si>
    <t xml:space="preserve">KH 
đầu năm </t>
  </si>
  <si>
    <t>BẢNG KHẤU HAO TSCĐ</t>
  </si>
  <si>
    <t>Người lập biểu</t>
  </si>
  <si>
    <t>Giám đốc</t>
  </si>
  <si>
    <t>Giá trị 
còn lại</t>
  </si>
  <si>
    <t xml:space="preserve">KH
 đầu năm </t>
  </si>
  <si>
    <t>Tổng phân bổ 
2018</t>
  </si>
  <si>
    <t>TÊN CCDC</t>
  </si>
  <si>
    <t>MAN HINH MAY TINH</t>
  </si>
  <si>
    <t>BAN, TU, GHE, KE DEP VP</t>
  </si>
  <si>
    <t>THIET BI MAY TINH VP 2</t>
  </si>
  <si>
    <t>CAY NUOC NONG LANH</t>
  </si>
  <si>
    <t>MAY TINH DE BAN</t>
  </si>
  <si>
    <t>BỘ</t>
  </si>
  <si>
    <t>CÁI</t>
  </si>
  <si>
    <t>Xe máy</t>
  </si>
  <si>
    <t>2015</t>
  </si>
  <si>
    <t>Đ/C:</t>
  </si>
  <si>
    <t>MST:</t>
  </si>
  <si>
    <t>Tp.Hồ Chí Minh, Ngày       Tháng       Năm 2019</t>
  </si>
  <si>
    <t>TỔNG CỘNG</t>
  </si>
  <si>
    <t>Ngày bắt 
đầu KH</t>
  </si>
  <si>
    <t>Tổng phân bổ 
2019</t>
  </si>
  <si>
    <t>NĂM 2019</t>
  </si>
  <si>
    <t>TÊN:</t>
  </si>
  <si>
    <t>MÃ</t>
  </si>
  <si>
    <t xml:space="preserve">TÊN </t>
  </si>
  <si>
    <t>TK CHI PHÍ</t>
  </si>
  <si>
    <t>XM</t>
  </si>
  <si>
    <t>MAYNL</t>
  </si>
  <si>
    <t>MANHINH</t>
  </si>
  <si>
    <t>TUGHE</t>
  </si>
  <si>
    <t>MAYTINH</t>
  </si>
  <si>
    <t>MAYNL2</t>
  </si>
  <si>
    <t>MAYTINH2</t>
  </si>
  <si>
    <t>DANH SÁCH TÀI SẢN NĂM 2019</t>
  </si>
  <si>
    <t>SỐ THÁNG KH</t>
  </si>
  <si>
    <t>NGÀY BẮT ĐẦU KH</t>
  </si>
  <si>
    <t>NGÀY BẮT ĐẦU PB</t>
  </si>
  <si>
    <t>ĐƠN VỊ TÍNH</t>
  </si>
  <si>
    <t>CHIẾC</t>
  </si>
  <si>
    <t>BẢNG PHÂN BỔ CÔNG CỤ DỤNG CỤ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</si>
</sst>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dd/mm"/>
    <numFmt numFmtId="165" formatCode="_(* #,##0_);_(* \(#,##0\);_(* &quot;-&quot;??_);_(@_)"/>
    <numFmt numFmtId="166" formatCode="\20\1\6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6" fillId="0" borderId="1" xfId="2" applyFont="1" applyBorder="1"/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/>
    <xf numFmtId="3" fontId="9" fillId="0" borderId="1" xfId="0" applyNumberFormat="1" applyFont="1" applyBorder="1"/>
    <xf numFmtId="14" fontId="7" fillId="0" borderId="1" xfId="0" applyNumberFormat="1" applyFont="1" applyBorder="1"/>
    <xf numFmtId="165" fontId="7" fillId="0" borderId="1" xfId="1" applyNumberFormat="1" applyFont="1" applyBorder="1"/>
    <xf numFmtId="164" fontId="4" fillId="0" borderId="1" xfId="2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15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4" fontId="21" fillId="0" borderId="1" xfId="2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vertical="center"/>
    </xf>
    <xf numFmtId="14" fontId="20" fillId="0" borderId="1" xfId="0" applyNumberFormat="1" applyFont="1" applyBorder="1" applyAlignment="1">
      <alignment vertical="center"/>
    </xf>
    <xf numFmtId="165" fontId="20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165" fontId="8" fillId="2" borderId="3" xfId="1" applyNumberFormat="1" applyFont="1" applyFill="1" applyBorder="1" applyAlignment="1">
      <alignment horizontal="center" vertical="center"/>
    </xf>
    <xf numFmtId="0" fontId="7" fillId="2" borderId="0" xfId="0" applyFont="1" applyFill="1"/>
    <xf numFmtId="165" fontId="8" fillId="0" borderId="4" xfId="1" applyNumberFormat="1" applyFont="1" applyBorder="1" applyAlignment="1">
      <alignment horizontal="center" vertical="center"/>
    </xf>
    <xf numFmtId="43" fontId="20" fillId="0" borderId="1" xfId="0" applyNumberFormat="1" applyFont="1" applyBorder="1" applyAlignment="1">
      <alignment horizontal="center" vertical="center"/>
    </xf>
    <xf numFmtId="166" fontId="21" fillId="0" borderId="1" xfId="2" quotePrefix="1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4" fontId="19" fillId="3" borderId="2" xfId="0" applyNumberFormat="1" applyFont="1" applyFill="1" applyBorder="1" applyAlignment="1">
      <alignment horizontal="center" vertical="center"/>
    </xf>
    <xf numFmtId="4" fontId="19" fillId="3" borderId="3" xfId="0" applyNumberFormat="1" applyFont="1" applyFill="1" applyBorder="1" applyAlignment="1">
      <alignment horizontal="center" vertical="center"/>
    </xf>
    <xf numFmtId="3" fontId="19" fillId="3" borderId="3" xfId="0" applyNumberFormat="1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 wrapText="1"/>
    </xf>
    <xf numFmtId="165" fontId="19" fillId="3" borderId="3" xfId="1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0" fillId="0" borderId="1" xfId="0" applyBorder="1"/>
    <xf numFmtId="0" fontId="24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6" fillId="0" borderId="5" xfId="2" applyFont="1" applyBorder="1" applyAlignment="1">
      <alignment vertical="center"/>
    </xf>
    <xf numFmtId="16" fontId="4" fillId="0" borderId="5" xfId="2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vertical="center" wrapText="1"/>
    </xf>
    <xf numFmtId="16" fontId="9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vertical="center"/>
    </xf>
    <xf numFmtId="14" fontId="7" fillId="0" borderId="5" xfId="0" applyNumberFormat="1" applyFont="1" applyBorder="1" applyAlignment="1">
      <alignment vertical="center"/>
    </xf>
    <xf numFmtId="165" fontId="7" fillId="0" borderId="5" xfId="1" applyNumberFormat="1" applyFont="1" applyBorder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5" fontId="23" fillId="0" borderId="1" xfId="1" applyNumberFormat="1" applyFont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165" fontId="9" fillId="0" borderId="5" xfId="1" applyNumberFormat="1" applyFont="1" applyBorder="1" applyAlignment="1">
      <alignment vertical="center"/>
    </xf>
    <xf numFmtId="165" fontId="9" fillId="0" borderId="1" xfId="1" applyNumberFormat="1" applyFont="1" applyBorder="1"/>
    <xf numFmtId="0" fontId="10" fillId="0" borderId="1" xfId="0" applyFont="1" applyBorder="1" applyAlignment="1">
      <alignment vertical="center"/>
    </xf>
    <xf numFmtId="4" fontId="8" fillId="2" borderId="6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1" xfId="0" applyFont="1" applyBorder="1" applyAlignment="1">
      <alignment horizontal="center" vertical="center"/>
    </xf>
    <xf numFmtId="165" fontId="10" fillId="0" borderId="11" xfId="0" applyNumberFormat="1" applyFont="1" applyBorder="1"/>
    <xf numFmtId="165" fontId="10" fillId="0" borderId="11" xfId="1" applyNumberFormat="1" applyFont="1" applyBorder="1"/>
    <xf numFmtId="4" fontId="10" fillId="0" borderId="11" xfId="0" applyNumberFormat="1" applyFont="1" applyBorder="1"/>
    <xf numFmtId="0" fontId="10" fillId="0" borderId="12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165" fontId="0" fillId="0" borderId="0" xfId="0" applyNumberFormat="1"/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23" sqref="E23"/>
    </sheetView>
  </sheetViews>
  <sheetFormatPr defaultRowHeight="15" x14ac:dyDescent="0.25"/>
  <cols>
    <col min="1" max="1" width="9.7109375" customWidth="1"/>
    <col min="2" max="2" width="10.7109375" customWidth="1"/>
    <col min="3" max="3" width="5.42578125" bestFit="1" customWidth="1"/>
    <col min="4" max="4" width="12" bestFit="1" customWidth="1"/>
    <col min="5" max="5" width="18.140625" bestFit="1" customWidth="1"/>
    <col min="6" max="6" width="13.5703125" bestFit="1" customWidth="1"/>
  </cols>
  <sheetData>
    <row r="1" spans="1:7" ht="15.75" x14ac:dyDescent="0.25">
      <c r="A1" s="15" t="s">
        <v>48</v>
      </c>
    </row>
    <row r="2" spans="1:7" x14ac:dyDescent="0.25">
      <c r="A2" s="16" t="s">
        <v>41</v>
      </c>
    </row>
    <row r="3" spans="1:7" ht="15.75" x14ac:dyDescent="0.25">
      <c r="A3" s="15" t="s">
        <v>42</v>
      </c>
    </row>
    <row r="5" spans="1:7" ht="19.5" x14ac:dyDescent="0.3">
      <c r="A5" s="92" t="s">
        <v>59</v>
      </c>
      <c r="B5" s="92"/>
      <c r="C5" s="92"/>
      <c r="D5" s="92"/>
      <c r="E5" s="92"/>
      <c r="F5" s="92"/>
    </row>
    <row r="8" spans="1:7" ht="19.899999999999999" customHeight="1" x14ac:dyDescent="0.25">
      <c r="A8" s="49" t="s">
        <v>0</v>
      </c>
      <c r="B8" s="49" t="s">
        <v>49</v>
      </c>
      <c r="C8" s="49" t="s">
        <v>50</v>
      </c>
      <c r="D8" s="49" t="s">
        <v>63</v>
      </c>
      <c r="E8" s="49" t="s">
        <v>61</v>
      </c>
      <c r="F8" s="49" t="s">
        <v>60</v>
      </c>
    </row>
    <row r="9" spans="1:7" x14ac:dyDescent="0.25">
      <c r="A9" s="87">
        <v>1</v>
      </c>
      <c r="B9" s="47" t="s">
        <v>52</v>
      </c>
      <c r="C9" s="47" t="s">
        <v>39</v>
      </c>
      <c r="D9" s="47" t="s">
        <v>64</v>
      </c>
      <c r="E9" s="62">
        <v>2015</v>
      </c>
      <c r="F9" s="67">
        <v>48</v>
      </c>
      <c r="G9" s="91"/>
    </row>
    <row r="10" spans="1:7" x14ac:dyDescent="0.25">
      <c r="A10" s="87">
        <v>2</v>
      </c>
      <c r="B10" s="88"/>
      <c r="C10" s="59"/>
      <c r="D10" s="59"/>
      <c r="E10" s="59"/>
      <c r="F10" s="59"/>
    </row>
    <row r="11" spans="1:7" x14ac:dyDescent="0.25">
      <c r="A11" s="87">
        <v>3</v>
      </c>
      <c r="B11" s="88"/>
      <c r="C11" s="59"/>
      <c r="D11" s="59"/>
      <c r="E11" s="59"/>
      <c r="F11" s="59"/>
    </row>
    <row r="12" spans="1:7" x14ac:dyDescent="0.25">
      <c r="A12" s="87">
        <v>4</v>
      </c>
      <c r="B12" s="88"/>
      <c r="C12" s="59"/>
      <c r="D12" s="59"/>
      <c r="E12" s="59"/>
      <c r="F12" s="59"/>
    </row>
    <row r="13" spans="1:7" x14ac:dyDescent="0.25">
      <c r="A13" s="87">
        <v>5</v>
      </c>
      <c r="B13" s="88"/>
      <c r="C13" s="59"/>
      <c r="D13" s="59"/>
      <c r="E13" s="59"/>
      <c r="F13" s="59"/>
    </row>
    <row r="14" spans="1:7" x14ac:dyDescent="0.25">
      <c r="A14" s="87">
        <v>6</v>
      </c>
      <c r="B14" s="88"/>
      <c r="C14" s="59"/>
      <c r="D14" s="59"/>
      <c r="E14" s="59"/>
      <c r="F14" s="59"/>
    </row>
    <row r="15" spans="1:7" x14ac:dyDescent="0.25">
      <c r="A15" s="87">
        <v>7</v>
      </c>
      <c r="B15" s="88"/>
      <c r="C15" s="59"/>
      <c r="D15" s="59"/>
      <c r="E15" s="59"/>
      <c r="F15" s="59"/>
    </row>
    <row r="16" spans="1:7" x14ac:dyDescent="0.25">
      <c r="A16" s="87">
        <v>8</v>
      </c>
      <c r="B16" s="88"/>
      <c r="C16" s="88"/>
      <c r="D16" s="88"/>
      <c r="E16" s="59"/>
      <c r="F16" s="59"/>
    </row>
    <row r="17" spans="1:6" x14ac:dyDescent="0.25">
      <c r="A17" s="87">
        <v>9</v>
      </c>
      <c r="B17" s="88"/>
      <c r="C17" s="88"/>
      <c r="D17" s="88"/>
      <c r="E17" s="59"/>
      <c r="F17" s="59"/>
    </row>
    <row r="18" spans="1:6" x14ac:dyDescent="0.25">
      <c r="A18" s="87">
        <v>10</v>
      </c>
      <c r="B18" s="88"/>
      <c r="C18" s="88"/>
      <c r="D18" s="88"/>
      <c r="E18" s="59"/>
      <c r="F18" s="59"/>
    </row>
    <row r="19" spans="1:6" x14ac:dyDescent="0.25">
      <c r="A19" s="87">
        <v>11</v>
      </c>
      <c r="B19" s="88"/>
      <c r="C19" s="88"/>
      <c r="D19" s="88"/>
      <c r="E19" s="59"/>
      <c r="F19" s="59"/>
    </row>
    <row r="20" spans="1:6" x14ac:dyDescent="0.25">
      <c r="A20" s="87">
        <v>12</v>
      </c>
      <c r="B20" s="88"/>
      <c r="C20" s="88"/>
      <c r="D20" s="88"/>
      <c r="E20" s="59"/>
      <c r="F20" s="59"/>
    </row>
    <row r="21" spans="1:6" x14ac:dyDescent="0.25">
      <c r="A21" s="87"/>
      <c r="B21" s="48"/>
      <c r="C21" s="48"/>
      <c r="D21" s="48"/>
      <c r="E21" s="60"/>
      <c r="F21" s="60"/>
    </row>
  </sheetData>
  <mergeCells count="1"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opLeftCell="B1" workbookViewId="0">
      <selection activeCell="D10" sqref="D10"/>
    </sheetView>
  </sheetViews>
  <sheetFormatPr defaultColWidth="9.140625" defaultRowHeight="12" x14ac:dyDescent="0.2"/>
  <cols>
    <col min="1" max="1" width="5.42578125" style="2" customWidth="1"/>
    <col min="2" max="2" width="7.85546875" style="2" customWidth="1"/>
    <col min="3" max="3" width="9.42578125" style="2" customWidth="1"/>
    <col min="4" max="4" width="3.85546875" style="2" customWidth="1"/>
    <col min="5" max="5" width="5.140625" style="2" bestFit="1" customWidth="1"/>
    <col min="6" max="6" width="7.85546875" style="2" bestFit="1" customWidth="1"/>
    <col min="7" max="7" width="4.7109375" style="2" bestFit="1" customWidth="1"/>
    <col min="8" max="9" width="6.140625" style="2" customWidth="1"/>
    <col min="10" max="10" width="6.85546875" style="2" customWidth="1"/>
    <col min="11" max="11" width="6.28515625" style="2" customWidth="1"/>
    <col min="12" max="12" width="9.42578125" style="2" customWidth="1"/>
    <col min="13" max="17" width="6.140625" style="2" bestFit="1" customWidth="1"/>
    <col min="18" max="18" width="6" style="2" customWidth="1"/>
    <col min="19" max="21" width="6.140625" style="2" bestFit="1" customWidth="1"/>
    <col min="22" max="24" width="6.7109375" style="2" bestFit="1" customWidth="1"/>
    <col min="25" max="26" width="7.85546875" style="2" bestFit="1" customWidth="1"/>
    <col min="27" max="27" width="6.140625" style="2" bestFit="1" customWidth="1"/>
    <col min="28" max="28" width="7.28515625" style="2" bestFit="1" customWidth="1"/>
    <col min="29" max="16384" width="9.140625" style="2"/>
  </cols>
  <sheetData>
    <row r="1" spans="1:28" ht="15.75" x14ac:dyDescent="0.25">
      <c r="A1" s="15" t="s">
        <v>48</v>
      </c>
      <c r="H1" s="15"/>
    </row>
    <row r="2" spans="1:28" ht="21" x14ac:dyDescent="0.35">
      <c r="A2" s="16" t="s">
        <v>41</v>
      </c>
      <c r="H2" s="16"/>
      <c r="Q2" s="14"/>
    </row>
    <row r="3" spans="1:28" ht="23.25" x14ac:dyDescent="0.35">
      <c r="A3" s="15" t="s">
        <v>42</v>
      </c>
      <c r="H3" s="16"/>
      <c r="L3" s="18"/>
      <c r="Q3" s="18"/>
    </row>
    <row r="4" spans="1:28" ht="23.25" x14ac:dyDescent="0.35">
      <c r="H4" s="16"/>
      <c r="L4" s="18"/>
      <c r="Q4" s="18"/>
    </row>
    <row r="5" spans="1:28" ht="23.25" x14ac:dyDescent="0.35">
      <c r="H5" s="16"/>
      <c r="L5" s="18" t="s">
        <v>25</v>
      </c>
      <c r="Q5" s="18"/>
    </row>
    <row r="6" spans="1:28" ht="21" x14ac:dyDescent="0.35">
      <c r="H6" s="16"/>
      <c r="M6" s="93" t="s">
        <v>47</v>
      </c>
      <c r="N6" s="93"/>
      <c r="Q6" s="14"/>
      <c r="R6" s="93"/>
      <c r="S6" s="93"/>
    </row>
    <row r="7" spans="1:28" ht="24" customHeight="1" thickBot="1" x14ac:dyDescent="0.25"/>
    <row r="8" spans="1:28" ht="33" customHeight="1" x14ac:dyDescent="0.2">
      <c r="A8" s="42" t="s">
        <v>0</v>
      </c>
      <c r="B8" s="43" t="s">
        <v>1</v>
      </c>
      <c r="C8" s="43" t="s">
        <v>23</v>
      </c>
      <c r="D8" s="43" t="s">
        <v>2</v>
      </c>
      <c r="E8" s="44" t="s">
        <v>3</v>
      </c>
      <c r="F8" s="43" t="s">
        <v>4</v>
      </c>
      <c r="G8" s="45" t="s">
        <v>5</v>
      </c>
      <c r="H8" s="45" t="s">
        <v>6</v>
      </c>
      <c r="I8" s="45" t="s">
        <v>7</v>
      </c>
      <c r="J8" s="45" t="s">
        <v>8</v>
      </c>
      <c r="K8" s="45" t="s">
        <v>45</v>
      </c>
      <c r="L8" s="45" t="s">
        <v>24</v>
      </c>
      <c r="M8" s="43" t="s">
        <v>10</v>
      </c>
      <c r="N8" s="43" t="s">
        <v>11</v>
      </c>
      <c r="O8" s="43" t="s">
        <v>12</v>
      </c>
      <c r="P8" s="43" t="s">
        <v>13</v>
      </c>
      <c r="Q8" s="43" t="s">
        <v>14</v>
      </c>
      <c r="R8" s="43" t="s">
        <v>15</v>
      </c>
      <c r="S8" s="43" t="s">
        <v>16</v>
      </c>
      <c r="T8" s="43" t="s">
        <v>17</v>
      </c>
      <c r="U8" s="43" t="s">
        <v>18</v>
      </c>
      <c r="V8" s="46" t="s">
        <v>19</v>
      </c>
      <c r="W8" s="46" t="s">
        <v>20</v>
      </c>
      <c r="X8" s="46" t="s">
        <v>21</v>
      </c>
      <c r="Y8" s="45" t="s">
        <v>46</v>
      </c>
      <c r="Z8" s="43" t="s">
        <v>22</v>
      </c>
      <c r="AA8" s="45" t="s">
        <v>28</v>
      </c>
      <c r="AB8" s="45" t="s">
        <v>51</v>
      </c>
    </row>
    <row r="9" spans="1:28" s="4" customFormat="1" ht="35.25" customHeight="1" x14ac:dyDescent="0.25">
      <c r="A9" s="21">
        <v>1</v>
      </c>
      <c r="B9" s="88" t="s">
        <v>52</v>
      </c>
      <c r="C9" s="47" t="str">
        <f>VLOOKUP(B9,'DM TAI SAN'!$B$9:$C$16,2,0)</f>
        <v>Xe máy</v>
      </c>
      <c r="D9" s="22" t="str">
        <f>VLOOKUP(B9,'DM TAI SAN'!$B$9:$D$16,3,0)</f>
        <v>CHIẾC</v>
      </c>
      <c r="E9" s="39" t="s">
        <v>40</v>
      </c>
      <c r="F9" s="24">
        <v>33636364</v>
      </c>
      <c r="G9" s="25">
        <v>4</v>
      </c>
      <c r="H9" s="38">
        <v>48</v>
      </c>
      <c r="I9" s="26">
        <f>F9/H9</f>
        <v>700757.58333333337</v>
      </c>
      <c r="J9" s="22"/>
      <c r="K9" s="27"/>
      <c r="L9" s="28">
        <v>24526530</v>
      </c>
      <c r="M9" s="40">
        <f>$I$9</f>
        <v>700757.58333333337</v>
      </c>
      <c r="N9" s="40">
        <f t="shared" ref="N9:X9" si="0">$I$9</f>
        <v>700757.58333333337</v>
      </c>
      <c r="O9" s="40">
        <f t="shared" si="0"/>
        <v>700757.58333333337</v>
      </c>
      <c r="P9" s="40">
        <f t="shared" si="0"/>
        <v>700757.58333333337</v>
      </c>
      <c r="Q9" s="40">
        <f t="shared" si="0"/>
        <v>700757.58333333337</v>
      </c>
      <c r="R9" s="40">
        <f t="shared" si="0"/>
        <v>700757.58333333337</v>
      </c>
      <c r="S9" s="40">
        <f t="shared" si="0"/>
        <v>700757.58333333337</v>
      </c>
      <c r="T9" s="40">
        <f t="shared" si="0"/>
        <v>700757.58333333337</v>
      </c>
      <c r="U9" s="40">
        <f t="shared" si="0"/>
        <v>700757.58333333337</v>
      </c>
      <c r="V9" s="40">
        <f t="shared" si="0"/>
        <v>700757.58333333337</v>
      </c>
      <c r="W9" s="40">
        <f t="shared" si="0"/>
        <v>700757.58333333337</v>
      </c>
      <c r="X9" s="40">
        <f t="shared" si="0"/>
        <v>700757.58333333337</v>
      </c>
      <c r="Y9" s="26">
        <f>SUM(M9:X9)</f>
        <v>8409090.9999999981</v>
      </c>
      <c r="Z9" s="26">
        <f>L9+Y9</f>
        <v>32935621</v>
      </c>
      <c r="AA9" s="26">
        <f>F9-Z9</f>
        <v>700743</v>
      </c>
      <c r="AB9" s="3">
        <v>642</v>
      </c>
    </row>
    <row r="10" spans="1:28" s="4" customFormat="1" ht="28.15" customHeight="1" x14ac:dyDescent="0.25">
      <c r="A10" s="21">
        <v>2</v>
      </c>
      <c r="B10" s="11"/>
      <c r="C10" s="12"/>
      <c r="D10" s="22"/>
      <c r="E10" s="23"/>
      <c r="F10" s="28"/>
      <c r="G10" s="21"/>
      <c r="H10" s="21"/>
      <c r="I10" s="26"/>
      <c r="J10" s="22"/>
      <c r="K10" s="27"/>
      <c r="L10" s="22"/>
      <c r="M10" s="2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6">
        <f>SUM(M10:X10)</f>
        <v>0</v>
      </c>
      <c r="Z10" s="26">
        <f>L10+Y10</f>
        <v>0</v>
      </c>
      <c r="AA10" s="26">
        <f>F10-Z10</f>
        <v>0</v>
      </c>
      <c r="AB10" s="3">
        <v>642</v>
      </c>
    </row>
    <row r="11" spans="1:28" s="10" customFormat="1" x14ac:dyDescent="0.25">
      <c r="A11" s="29"/>
      <c r="B11" s="29"/>
      <c r="C11" s="13" t="s">
        <v>44</v>
      </c>
      <c r="D11" s="29"/>
      <c r="E11" s="29"/>
      <c r="F11" s="13"/>
      <c r="G11" s="29"/>
      <c r="H11" s="29"/>
      <c r="I11" s="29"/>
      <c r="J11" s="29"/>
      <c r="K11" s="29"/>
      <c r="L11" s="29"/>
      <c r="M11" s="30">
        <f>SUM(M9:M10)</f>
        <v>700757.58333333337</v>
      </c>
      <c r="N11" s="30">
        <f t="shared" ref="N11:X11" si="1">SUM(N9:N10)</f>
        <v>700757.58333333337</v>
      </c>
      <c r="O11" s="30">
        <f t="shared" si="1"/>
        <v>700757.58333333337</v>
      </c>
      <c r="P11" s="30">
        <f t="shared" si="1"/>
        <v>700757.58333333337</v>
      </c>
      <c r="Q11" s="30">
        <f t="shared" si="1"/>
        <v>700757.58333333337</v>
      </c>
      <c r="R11" s="30">
        <f t="shared" si="1"/>
        <v>700757.58333333337</v>
      </c>
      <c r="S11" s="30">
        <f t="shared" si="1"/>
        <v>700757.58333333337</v>
      </c>
      <c r="T11" s="30">
        <f t="shared" si="1"/>
        <v>700757.58333333337</v>
      </c>
      <c r="U11" s="30">
        <f t="shared" si="1"/>
        <v>700757.58333333337</v>
      </c>
      <c r="V11" s="30">
        <f t="shared" si="1"/>
        <v>700757.58333333337</v>
      </c>
      <c r="W11" s="30">
        <f t="shared" si="1"/>
        <v>700757.58333333337</v>
      </c>
      <c r="X11" s="30">
        <f t="shared" si="1"/>
        <v>700757.58333333337</v>
      </c>
      <c r="Y11" s="30">
        <f t="shared" ref="Y11" si="2">SUM(Y9:Y10)</f>
        <v>8409090.9999999981</v>
      </c>
      <c r="Z11" s="30">
        <f t="shared" ref="Z11" si="3">SUM(Z9:Z10)</f>
        <v>32935621</v>
      </c>
      <c r="AA11" s="30">
        <f t="shared" ref="AA11" si="4">SUM(AA9:AA10)</f>
        <v>700743</v>
      </c>
      <c r="AB11" s="72"/>
    </row>
    <row r="13" spans="1:28" s="19" customFormat="1" ht="21" customHeight="1" x14ac:dyDescent="0.25">
      <c r="R13" s="19" t="s">
        <v>43</v>
      </c>
    </row>
    <row r="14" spans="1:28" s="17" customFormat="1" ht="15.75" x14ac:dyDescent="0.25">
      <c r="H14" s="17" t="s">
        <v>26</v>
      </c>
      <c r="S14" s="94" t="s">
        <v>27</v>
      </c>
      <c r="T14" s="94"/>
    </row>
    <row r="15" spans="1:28" s="17" customFormat="1" ht="15.75" x14ac:dyDescent="0.25">
      <c r="S15" s="20"/>
      <c r="T15" s="20"/>
    </row>
    <row r="16" spans="1:28" s="17" customFormat="1" ht="15.75" x14ac:dyDescent="0.25">
      <c r="S16" s="20"/>
      <c r="T16" s="20"/>
    </row>
    <row r="17" spans="19:20" s="17" customFormat="1" ht="15.75" x14ac:dyDescent="0.25">
      <c r="S17" s="20"/>
      <c r="T17" s="20"/>
    </row>
  </sheetData>
  <mergeCells count="3">
    <mergeCell ref="R6:S6"/>
    <mergeCell ref="M6:N6"/>
    <mergeCell ref="S14:T14"/>
  </mergeCells>
  <pageMargins left="0.25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C14" sqref="C14"/>
    </sheetView>
  </sheetViews>
  <sheetFormatPr defaultRowHeight="15" x14ac:dyDescent="0.25"/>
  <cols>
    <col min="1" max="1" width="9.7109375" customWidth="1"/>
    <col min="2" max="2" width="10.7109375" customWidth="1"/>
    <col min="3" max="3" width="19.85546875" bestFit="1" customWidth="1"/>
    <col min="4" max="4" width="12" bestFit="1" customWidth="1"/>
    <col min="5" max="5" width="18" bestFit="1" customWidth="1"/>
    <col min="6" max="6" width="13.5703125" bestFit="1" customWidth="1"/>
  </cols>
  <sheetData>
    <row r="1" spans="1:6" ht="15.75" x14ac:dyDescent="0.25">
      <c r="A1" s="15" t="s">
        <v>48</v>
      </c>
    </row>
    <row r="2" spans="1:6" x14ac:dyDescent="0.25">
      <c r="A2" s="16" t="s">
        <v>41</v>
      </c>
    </row>
    <row r="3" spans="1:6" ht="15.75" x14ac:dyDescent="0.25">
      <c r="A3" s="15" t="s">
        <v>42</v>
      </c>
    </row>
    <row r="5" spans="1:6" ht="19.5" x14ac:dyDescent="0.3">
      <c r="A5" s="92" t="s">
        <v>59</v>
      </c>
      <c r="B5" s="92"/>
      <c r="C5" s="92"/>
      <c r="D5" s="92"/>
      <c r="E5" s="92"/>
      <c r="F5" s="92"/>
    </row>
    <row r="8" spans="1:6" ht="19.899999999999999" customHeight="1" x14ac:dyDescent="0.25">
      <c r="A8" s="49" t="s">
        <v>0</v>
      </c>
      <c r="B8" s="49" t="s">
        <v>49</v>
      </c>
      <c r="C8" s="49" t="s">
        <v>50</v>
      </c>
      <c r="D8" s="49" t="s">
        <v>63</v>
      </c>
      <c r="E8" s="49" t="s">
        <v>62</v>
      </c>
      <c r="F8" s="49" t="s">
        <v>60</v>
      </c>
    </row>
    <row r="9" spans="1:6" x14ac:dyDescent="0.25">
      <c r="A9" s="87">
        <v>1</v>
      </c>
      <c r="B9" s="48" t="s">
        <v>53</v>
      </c>
      <c r="C9" s="60" t="s">
        <v>35</v>
      </c>
      <c r="D9" s="59" t="s">
        <v>37</v>
      </c>
      <c r="E9" s="89">
        <v>43191</v>
      </c>
      <c r="F9" s="64">
        <v>30</v>
      </c>
    </row>
    <row r="10" spans="1:6" x14ac:dyDescent="0.25">
      <c r="A10" s="87">
        <v>2</v>
      </c>
      <c r="B10" s="48" t="s">
        <v>54</v>
      </c>
      <c r="C10" s="60" t="s">
        <v>32</v>
      </c>
      <c r="D10" s="59" t="s">
        <v>38</v>
      </c>
      <c r="E10" s="89">
        <v>43191</v>
      </c>
      <c r="F10" s="64">
        <v>24</v>
      </c>
    </row>
    <row r="11" spans="1:6" x14ac:dyDescent="0.25">
      <c r="A11" s="87">
        <v>3</v>
      </c>
      <c r="B11" s="48" t="s">
        <v>55</v>
      </c>
      <c r="C11" s="60" t="s">
        <v>33</v>
      </c>
      <c r="D11" s="59" t="s">
        <v>37</v>
      </c>
      <c r="E11" s="89">
        <v>43191</v>
      </c>
      <c r="F11" s="64">
        <v>24</v>
      </c>
    </row>
    <row r="12" spans="1:6" x14ac:dyDescent="0.25">
      <c r="A12" s="87">
        <v>4</v>
      </c>
      <c r="B12" s="48" t="s">
        <v>56</v>
      </c>
      <c r="C12" s="60" t="s">
        <v>34</v>
      </c>
      <c r="D12" s="59" t="s">
        <v>37</v>
      </c>
      <c r="E12" s="89">
        <v>43191</v>
      </c>
      <c r="F12" s="64">
        <v>24</v>
      </c>
    </row>
    <row r="13" spans="1:6" x14ac:dyDescent="0.25">
      <c r="A13" s="87">
        <v>5</v>
      </c>
      <c r="B13" s="48" t="s">
        <v>57</v>
      </c>
      <c r="C13" s="60" t="s">
        <v>35</v>
      </c>
      <c r="D13" s="59" t="s">
        <v>38</v>
      </c>
      <c r="E13" s="89">
        <v>43221</v>
      </c>
      <c r="F13" s="64">
        <v>12</v>
      </c>
    </row>
    <row r="14" spans="1:6" x14ac:dyDescent="0.25">
      <c r="A14" s="87">
        <v>6</v>
      </c>
      <c r="B14" s="48" t="s">
        <v>58</v>
      </c>
      <c r="C14" s="60" t="s">
        <v>36</v>
      </c>
      <c r="D14" s="59" t="s">
        <v>38</v>
      </c>
      <c r="E14" s="89">
        <v>43252</v>
      </c>
      <c r="F14" s="64">
        <v>24</v>
      </c>
    </row>
    <row r="15" spans="1:6" x14ac:dyDescent="0.25">
      <c r="A15" s="87">
        <v>7</v>
      </c>
      <c r="B15" s="48"/>
      <c r="C15" s="60"/>
      <c r="D15" s="60"/>
      <c r="E15" s="60"/>
      <c r="F15" s="60"/>
    </row>
    <row r="16" spans="1:6" x14ac:dyDescent="0.25">
      <c r="A16" s="87">
        <v>8</v>
      </c>
      <c r="B16" s="48"/>
      <c r="C16" s="48"/>
      <c r="D16" s="48"/>
      <c r="E16" s="60"/>
      <c r="F16" s="60"/>
    </row>
    <row r="17" spans="1:6" x14ac:dyDescent="0.25">
      <c r="A17" s="87">
        <v>9</v>
      </c>
      <c r="B17" s="48"/>
      <c r="C17" s="48"/>
      <c r="D17" s="48"/>
      <c r="E17" s="60"/>
      <c r="F17" s="60"/>
    </row>
    <row r="18" spans="1:6" x14ac:dyDescent="0.25">
      <c r="A18" s="87">
        <v>10</v>
      </c>
      <c r="B18" s="48"/>
      <c r="C18" s="48"/>
      <c r="D18" s="48"/>
      <c r="E18" s="60"/>
      <c r="F18" s="60"/>
    </row>
    <row r="19" spans="1:6" x14ac:dyDescent="0.25">
      <c r="A19" s="87">
        <v>11</v>
      </c>
      <c r="B19" s="48"/>
      <c r="C19" s="48"/>
      <c r="D19" s="48"/>
      <c r="E19" s="60"/>
      <c r="F19" s="60"/>
    </row>
    <row r="20" spans="1:6" x14ac:dyDescent="0.25">
      <c r="A20" s="87">
        <v>12</v>
      </c>
      <c r="B20" s="48"/>
      <c r="C20" s="48"/>
      <c r="D20" s="48"/>
      <c r="E20" s="60"/>
      <c r="F20" s="60"/>
    </row>
    <row r="21" spans="1:6" x14ac:dyDescent="0.25">
      <c r="A21" s="87"/>
      <c r="B21" s="48"/>
      <c r="C21" s="48"/>
      <c r="D21" s="48"/>
      <c r="E21" s="60"/>
      <c r="F21" s="60"/>
    </row>
  </sheetData>
  <mergeCells count="1"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selection activeCell="M6" sqref="M6"/>
    </sheetView>
  </sheetViews>
  <sheetFormatPr defaultColWidth="9.140625" defaultRowHeight="12" x14ac:dyDescent="0.2"/>
  <cols>
    <col min="1" max="1" width="5.42578125" style="2" customWidth="1"/>
    <col min="2" max="2" width="8.85546875" style="2" customWidth="1"/>
    <col min="3" max="3" width="19.85546875" style="2" bestFit="1" customWidth="1"/>
    <col min="4" max="4" width="7.140625" style="2" customWidth="1"/>
    <col min="5" max="5" width="9" style="2" customWidth="1"/>
    <col min="6" max="6" width="10.42578125" style="2" customWidth="1"/>
    <col min="7" max="7" width="7.28515625" style="2" customWidth="1"/>
    <col min="8" max="8" width="8.140625" style="2" customWidth="1"/>
    <col min="9" max="9" width="8.5703125" style="2" customWidth="1"/>
    <col min="10" max="10" width="8.85546875" style="2" customWidth="1"/>
    <col min="11" max="11" width="9.140625" style="2" customWidth="1"/>
    <col min="12" max="13" width="9.42578125" style="2" customWidth="1"/>
    <col min="14" max="24" width="12.5703125" style="2" customWidth="1"/>
    <col min="25" max="25" width="13.42578125" style="2" customWidth="1"/>
    <col min="26" max="26" width="10.7109375" style="2" customWidth="1"/>
    <col min="27" max="27" width="11" style="2" bestFit="1" customWidth="1"/>
    <col min="28" max="16384" width="9.140625" style="2"/>
  </cols>
  <sheetData>
    <row r="1" spans="1:28" ht="19.899999999999999" customHeight="1" x14ac:dyDescent="0.25">
      <c r="A1" s="15" t="s">
        <v>48</v>
      </c>
      <c r="H1" s="15"/>
    </row>
    <row r="2" spans="1:28" ht="21" x14ac:dyDescent="0.35">
      <c r="A2" s="16" t="s">
        <v>41</v>
      </c>
      <c r="H2" s="16"/>
      <c r="Q2" s="14"/>
    </row>
    <row r="3" spans="1:28" ht="23.25" x14ac:dyDescent="0.35">
      <c r="A3" s="16" t="s">
        <v>42</v>
      </c>
      <c r="H3" s="16"/>
      <c r="L3" s="18"/>
      <c r="Q3" s="18"/>
    </row>
    <row r="4" spans="1:28" s="17" customFormat="1" ht="15.75" x14ac:dyDescent="0.25">
      <c r="S4" s="41"/>
      <c r="T4" s="41"/>
    </row>
    <row r="5" spans="1:28" s="17" customFormat="1" ht="23.25" x14ac:dyDescent="0.35">
      <c r="M5" s="18" t="s">
        <v>65</v>
      </c>
      <c r="N5" s="2"/>
      <c r="O5" s="2"/>
      <c r="S5" s="41"/>
      <c r="T5" s="41"/>
    </row>
    <row r="6" spans="1:28" s="17" customFormat="1" ht="18.75" x14ac:dyDescent="0.3">
      <c r="M6" s="2"/>
      <c r="N6" s="93" t="s">
        <v>47</v>
      </c>
      <c r="O6" s="93"/>
      <c r="S6" s="41"/>
      <c r="T6" s="41"/>
    </row>
    <row r="7" spans="1:28" s="17" customFormat="1" ht="16.5" thickBot="1" x14ac:dyDescent="0.3">
      <c r="S7" s="41"/>
      <c r="T7" s="41"/>
    </row>
    <row r="8" spans="1:28" ht="12.75" hidden="1" thickBot="1" x14ac:dyDescent="0.25"/>
    <row r="9" spans="1:28" ht="12.75" hidden="1" thickBot="1" x14ac:dyDescent="0.25"/>
    <row r="10" spans="1:28" s="36" customFormat="1" ht="38.25" customHeight="1" x14ac:dyDescent="0.2">
      <c r="A10" s="31" t="s">
        <v>0</v>
      </c>
      <c r="B10" s="32" t="s">
        <v>1</v>
      </c>
      <c r="C10" s="32" t="s">
        <v>31</v>
      </c>
      <c r="D10" s="32" t="s">
        <v>2</v>
      </c>
      <c r="E10" s="33" t="s">
        <v>3</v>
      </c>
      <c r="F10" s="32" t="s">
        <v>4</v>
      </c>
      <c r="G10" s="34" t="s">
        <v>5</v>
      </c>
      <c r="H10" s="34" t="s">
        <v>6</v>
      </c>
      <c r="I10" s="34" t="s">
        <v>7</v>
      </c>
      <c r="J10" s="34" t="s">
        <v>8</v>
      </c>
      <c r="K10" s="34" t="s">
        <v>9</v>
      </c>
      <c r="L10" s="34" t="s">
        <v>29</v>
      </c>
      <c r="M10" s="32" t="s">
        <v>10</v>
      </c>
      <c r="N10" s="32" t="s">
        <v>11</v>
      </c>
      <c r="O10" s="32" t="s">
        <v>12</v>
      </c>
      <c r="P10" s="32" t="s">
        <v>13</v>
      </c>
      <c r="Q10" s="32" t="s">
        <v>14</v>
      </c>
      <c r="R10" s="32" t="s">
        <v>15</v>
      </c>
      <c r="S10" s="32" t="s">
        <v>16</v>
      </c>
      <c r="T10" s="32" t="s">
        <v>17</v>
      </c>
      <c r="U10" s="32" t="s">
        <v>18</v>
      </c>
      <c r="V10" s="35" t="s">
        <v>19</v>
      </c>
      <c r="W10" s="35" t="s">
        <v>20</v>
      </c>
      <c r="X10" s="35" t="s">
        <v>21</v>
      </c>
      <c r="Y10" s="34" t="s">
        <v>30</v>
      </c>
      <c r="Z10" s="32" t="s">
        <v>22</v>
      </c>
      <c r="AA10" s="34" t="s">
        <v>28</v>
      </c>
      <c r="AB10" s="73" t="s">
        <v>51</v>
      </c>
    </row>
    <row r="11" spans="1:28" ht="38.25" customHeight="1" x14ac:dyDescent="0.2">
      <c r="A11" s="74">
        <v>1</v>
      </c>
      <c r="B11" s="90" t="s">
        <v>53</v>
      </c>
      <c r="C11" s="60" t="str">
        <f>VLOOKUP(B11,'DM CCDC'!$B$9:$C$14,2,0)</f>
        <v>CAY NUOC NONG LANH</v>
      </c>
      <c r="D11" s="59" t="str">
        <f>VLOOKUP('Bảng Phân bổ CCDC'!B11,'DM CCDC'!$B$9:$F$14,3,0)</f>
        <v>BỘ</v>
      </c>
      <c r="E11" s="61">
        <v>2018</v>
      </c>
      <c r="F11" s="62">
        <v>14781818</v>
      </c>
      <c r="G11" s="63"/>
      <c r="H11" s="64">
        <v>30</v>
      </c>
      <c r="I11" s="65">
        <f>F11/H11</f>
        <v>492727.26666666666</v>
      </c>
      <c r="J11" s="63"/>
      <c r="K11" s="66">
        <v>43191</v>
      </c>
      <c r="L11" s="68">
        <v>0</v>
      </c>
      <c r="M11" s="67">
        <v>0</v>
      </c>
      <c r="N11" s="67">
        <v>0</v>
      </c>
      <c r="O11" s="67">
        <v>0</v>
      </c>
      <c r="P11" s="67">
        <f>$I$11</f>
        <v>492727.26666666666</v>
      </c>
      <c r="Q11" s="67">
        <f t="shared" ref="Q11:X11" si="0">$I$11</f>
        <v>492727.26666666666</v>
      </c>
      <c r="R11" s="67">
        <f t="shared" si="0"/>
        <v>492727.26666666666</v>
      </c>
      <c r="S11" s="67">
        <f t="shared" si="0"/>
        <v>492727.26666666666</v>
      </c>
      <c r="T11" s="67">
        <f t="shared" si="0"/>
        <v>492727.26666666666</v>
      </c>
      <c r="U11" s="67">
        <f t="shared" si="0"/>
        <v>492727.26666666666</v>
      </c>
      <c r="V11" s="67">
        <f t="shared" si="0"/>
        <v>492727.26666666666</v>
      </c>
      <c r="W11" s="67">
        <f t="shared" si="0"/>
        <v>492727.26666666666</v>
      </c>
      <c r="X11" s="67">
        <f t="shared" si="0"/>
        <v>492727.26666666666</v>
      </c>
      <c r="Y11" s="69">
        <f>SUM(M11:X11)</f>
        <v>4434545.4000000004</v>
      </c>
      <c r="Z11" s="62">
        <f>L11+Y11</f>
        <v>4434545.4000000004</v>
      </c>
      <c r="AA11" s="63">
        <f>F11-Z11</f>
        <v>10347272.6</v>
      </c>
      <c r="AB11" s="75">
        <v>642</v>
      </c>
    </row>
    <row r="12" spans="1:28" ht="38.25" customHeight="1" x14ac:dyDescent="0.2">
      <c r="A12" s="74">
        <v>2</v>
      </c>
      <c r="B12" s="90" t="s">
        <v>54</v>
      </c>
      <c r="C12" s="60" t="str">
        <f>VLOOKUP(B12,'DM CCDC'!$B$9:$C$14,2,0)</f>
        <v>MAN HINH MAY TINH</v>
      </c>
      <c r="D12" s="59" t="str">
        <f>VLOOKUP('Bảng Phân bổ CCDC'!B12,'DM CCDC'!$B$9:$F$14,3,0)</f>
        <v>CÁI</v>
      </c>
      <c r="E12" s="61">
        <v>2018</v>
      </c>
      <c r="F12" s="62">
        <v>4527273</v>
      </c>
      <c r="G12" s="63"/>
      <c r="H12" s="64">
        <v>24</v>
      </c>
      <c r="I12" s="65">
        <f t="shared" ref="I12:I16" si="1">F12/H12</f>
        <v>188636.375</v>
      </c>
      <c r="J12" s="63"/>
      <c r="K12" s="66">
        <v>43191</v>
      </c>
      <c r="L12" s="68">
        <v>0</v>
      </c>
      <c r="M12" s="67">
        <v>0</v>
      </c>
      <c r="N12" s="67">
        <v>0</v>
      </c>
      <c r="O12" s="67">
        <v>0</v>
      </c>
      <c r="P12" s="67">
        <f>$I$12</f>
        <v>188636.375</v>
      </c>
      <c r="Q12" s="67">
        <f t="shared" ref="Q12:X12" si="2">$I$12</f>
        <v>188636.375</v>
      </c>
      <c r="R12" s="67">
        <f t="shared" si="2"/>
        <v>188636.375</v>
      </c>
      <c r="S12" s="67">
        <f t="shared" si="2"/>
        <v>188636.375</v>
      </c>
      <c r="T12" s="67">
        <f t="shared" si="2"/>
        <v>188636.375</v>
      </c>
      <c r="U12" s="67">
        <f t="shared" si="2"/>
        <v>188636.375</v>
      </c>
      <c r="V12" s="67">
        <f t="shared" si="2"/>
        <v>188636.375</v>
      </c>
      <c r="W12" s="67">
        <f t="shared" si="2"/>
        <v>188636.375</v>
      </c>
      <c r="X12" s="67">
        <f t="shared" si="2"/>
        <v>188636.375</v>
      </c>
      <c r="Y12" s="69">
        <f t="shared" ref="Y12:Y16" si="3">SUM(M12:X12)</f>
        <v>1697727.375</v>
      </c>
      <c r="Z12" s="62">
        <f t="shared" ref="Z12:Z18" si="4">L12+Y12</f>
        <v>1697727.375</v>
      </c>
      <c r="AA12" s="63">
        <f t="shared" ref="AA12:AA16" si="5">F12-Z12</f>
        <v>2829545.625</v>
      </c>
      <c r="AB12" s="75">
        <v>642</v>
      </c>
    </row>
    <row r="13" spans="1:28" ht="38.25" customHeight="1" x14ac:dyDescent="0.2">
      <c r="A13" s="74">
        <v>3</v>
      </c>
      <c r="B13" s="90" t="s">
        <v>55</v>
      </c>
      <c r="C13" s="60" t="str">
        <f>VLOOKUP(B13,'DM CCDC'!$B$9:$C$14,2,0)</f>
        <v>BAN, TU, GHE, KE DEP VP</v>
      </c>
      <c r="D13" s="59" t="str">
        <f>VLOOKUP('Bảng Phân bổ CCDC'!B13,'DM CCDC'!$B$9:$F$14,3,0)</f>
        <v>BỘ</v>
      </c>
      <c r="E13" s="61">
        <v>2018</v>
      </c>
      <c r="F13" s="62">
        <v>5300000</v>
      </c>
      <c r="G13" s="63"/>
      <c r="H13" s="64">
        <v>24</v>
      </c>
      <c r="I13" s="65">
        <f t="shared" si="1"/>
        <v>220833.33333333334</v>
      </c>
      <c r="J13" s="63"/>
      <c r="K13" s="66">
        <v>43191</v>
      </c>
      <c r="L13" s="68">
        <v>0</v>
      </c>
      <c r="M13" s="67">
        <v>0</v>
      </c>
      <c r="N13" s="67">
        <v>0</v>
      </c>
      <c r="O13" s="67">
        <v>0</v>
      </c>
      <c r="P13" s="67">
        <f>$I$13</f>
        <v>220833.33333333334</v>
      </c>
      <c r="Q13" s="67">
        <f t="shared" ref="Q13:X13" si="6">$I$13</f>
        <v>220833.33333333334</v>
      </c>
      <c r="R13" s="67">
        <f t="shared" si="6"/>
        <v>220833.33333333334</v>
      </c>
      <c r="S13" s="67">
        <f t="shared" si="6"/>
        <v>220833.33333333334</v>
      </c>
      <c r="T13" s="67">
        <f t="shared" si="6"/>
        <v>220833.33333333334</v>
      </c>
      <c r="U13" s="67">
        <f t="shared" si="6"/>
        <v>220833.33333333334</v>
      </c>
      <c r="V13" s="67">
        <f t="shared" si="6"/>
        <v>220833.33333333334</v>
      </c>
      <c r="W13" s="67">
        <f t="shared" si="6"/>
        <v>220833.33333333334</v>
      </c>
      <c r="X13" s="67">
        <f t="shared" si="6"/>
        <v>220833.33333333334</v>
      </c>
      <c r="Y13" s="69">
        <f t="shared" si="3"/>
        <v>1987499.9999999998</v>
      </c>
      <c r="Z13" s="62">
        <f t="shared" si="4"/>
        <v>1987499.9999999998</v>
      </c>
      <c r="AA13" s="63">
        <f t="shared" si="5"/>
        <v>3312500</v>
      </c>
      <c r="AB13" s="75">
        <v>642</v>
      </c>
    </row>
    <row r="14" spans="1:28" ht="38.25" customHeight="1" x14ac:dyDescent="0.2">
      <c r="A14" s="74">
        <v>4</v>
      </c>
      <c r="B14" s="90" t="s">
        <v>56</v>
      </c>
      <c r="C14" s="60" t="str">
        <f>VLOOKUP(B14,'DM CCDC'!$B$9:$C$14,2,0)</f>
        <v>THIET BI MAY TINH VP 2</v>
      </c>
      <c r="D14" s="59" t="str">
        <f>VLOOKUP('Bảng Phân bổ CCDC'!B14,'DM CCDC'!$B$9:$F$14,3,0)</f>
        <v>BỘ</v>
      </c>
      <c r="E14" s="61">
        <v>2018</v>
      </c>
      <c r="F14" s="62">
        <v>9497273</v>
      </c>
      <c r="G14" s="63"/>
      <c r="H14" s="64">
        <v>24</v>
      </c>
      <c r="I14" s="65">
        <f t="shared" si="1"/>
        <v>395719.70833333331</v>
      </c>
      <c r="J14" s="63"/>
      <c r="K14" s="66">
        <v>43191</v>
      </c>
      <c r="L14" s="68">
        <v>0</v>
      </c>
      <c r="M14" s="67">
        <v>0</v>
      </c>
      <c r="N14" s="67">
        <v>0</v>
      </c>
      <c r="O14" s="67">
        <v>0</v>
      </c>
      <c r="P14" s="67">
        <f>$I$14</f>
        <v>395719.70833333331</v>
      </c>
      <c r="Q14" s="67">
        <f t="shared" ref="Q14:X14" si="7">$I$14</f>
        <v>395719.70833333331</v>
      </c>
      <c r="R14" s="67">
        <f t="shared" si="7"/>
        <v>395719.70833333331</v>
      </c>
      <c r="S14" s="67">
        <f t="shared" si="7"/>
        <v>395719.70833333331</v>
      </c>
      <c r="T14" s="67">
        <f t="shared" si="7"/>
        <v>395719.70833333331</v>
      </c>
      <c r="U14" s="67">
        <f t="shared" si="7"/>
        <v>395719.70833333331</v>
      </c>
      <c r="V14" s="67">
        <f t="shared" si="7"/>
        <v>395719.70833333331</v>
      </c>
      <c r="W14" s="67">
        <f t="shared" si="7"/>
        <v>395719.70833333331</v>
      </c>
      <c r="X14" s="67">
        <f t="shared" si="7"/>
        <v>395719.70833333331</v>
      </c>
      <c r="Y14" s="69">
        <f t="shared" si="3"/>
        <v>3561477.3750000005</v>
      </c>
      <c r="Z14" s="62">
        <f t="shared" si="4"/>
        <v>3561477.3750000005</v>
      </c>
      <c r="AA14" s="63">
        <f t="shared" si="5"/>
        <v>5935795.625</v>
      </c>
      <c r="AB14" s="75">
        <v>642</v>
      </c>
    </row>
    <row r="15" spans="1:28" ht="38.25" customHeight="1" x14ac:dyDescent="0.2">
      <c r="A15" s="74">
        <v>5</v>
      </c>
      <c r="B15" s="90" t="s">
        <v>57</v>
      </c>
      <c r="C15" s="60" t="str">
        <f>VLOOKUP(B15,'DM CCDC'!$B$9:$C$14,2,0)</f>
        <v>CAY NUOC NONG LANH</v>
      </c>
      <c r="D15" s="59" t="str">
        <f>VLOOKUP('Bảng Phân bổ CCDC'!B15,'DM CCDC'!$B$9:$F$14,3,0)</f>
        <v>CÁI</v>
      </c>
      <c r="E15" s="61">
        <v>2018</v>
      </c>
      <c r="F15" s="62">
        <v>2300000</v>
      </c>
      <c r="G15" s="63"/>
      <c r="H15" s="64">
        <v>12</v>
      </c>
      <c r="I15" s="65">
        <f t="shared" si="1"/>
        <v>191666.66666666666</v>
      </c>
      <c r="J15" s="63"/>
      <c r="K15" s="66">
        <v>43221</v>
      </c>
      <c r="L15" s="68">
        <v>0</v>
      </c>
      <c r="M15" s="67">
        <v>0</v>
      </c>
      <c r="N15" s="67">
        <v>0</v>
      </c>
      <c r="O15" s="67">
        <v>0</v>
      </c>
      <c r="P15" s="67">
        <v>0</v>
      </c>
      <c r="Q15" s="67">
        <f>$I$15</f>
        <v>191666.66666666666</v>
      </c>
      <c r="R15" s="67">
        <f t="shared" ref="R15:X15" si="8">$I$15</f>
        <v>191666.66666666666</v>
      </c>
      <c r="S15" s="67">
        <f t="shared" si="8"/>
        <v>191666.66666666666</v>
      </c>
      <c r="T15" s="67">
        <f t="shared" si="8"/>
        <v>191666.66666666666</v>
      </c>
      <c r="U15" s="67">
        <f t="shared" si="8"/>
        <v>191666.66666666666</v>
      </c>
      <c r="V15" s="67">
        <f t="shared" si="8"/>
        <v>191666.66666666666</v>
      </c>
      <c r="W15" s="67">
        <f t="shared" si="8"/>
        <v>191666.66666666666</v>
      </c>
      <c r="X15" s="67">
        <f t="shared" si="8"/>
        <v>191666.66666666666</v>
      </c>
      <c r="Y15" s="69">
        <f t="shared" si="3"/>
        <v>1533333.3333333335</v>
      </c>
      <c r="Z15" s="62">
        <f t="shared" si="4"/>
        <v>1533333.3333333335</v>
      </c>
      <c r="AA15" s="63">
        <f t="shared" si="5"/>
        <v>766666.66666666651</v>
      </c>
      <c r="AB15" s="75">
        <v>642</v>
      </c>
    </row>
    <row r="16" spans="1:28" ht="38.25" customHeight="1" x14ac:dyDescent="0.2">
      <c r="A16" s="74">
        <v>6</v>
      </c>
      <c r="B16" s="90" t="s">
        <v>58</v>
      </c>
      <c r="C16" s="60" t="str">
        <f>VLOOKUP(B16,'DM CCDC'!$B$9:$C$14,2,0)</f>
        <v>MAY TINH DE BAN</v>
      </c>
      <c r="D16" s="59" t="str">
        <f>VLOOKUP('Bảng Phân bổ CCDC'!B16,'DM CCDC'!$B$9:$F$14,3,0)</f>
        <v>CÁI</v>
      </c>
      <c r="E16" s="61">
        <v>2018</v>
      </c>
      <c r="F16" s="62">
        <v>6445455</v>
      </c>
      <c r="G16" s="63"/>
      <c r="H16" s="64">
        <v>24</v>
      </c>
      <c r="I16" s="65">
        <f t="shared" si="1"/>
        <v>268560.625</v>
      </c>
      <c r="J16" s="63"/>
      <c r="K16" s="66">
        <v>43252</v>
      </c>
      <c r="L16" s="68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f>$I$16</f>
        <v>268560.625</v>
      </c>
      <c r="S16" s="67">
        <f t="shared" ref="S16:X16" si="9">$I$16</f>
        <v>268560.625</v>
      </c>
      <c r="T16" s="67">
        <f t="shared" si="9"/>
        <v>268560.625</v>
      </c>
      <c r="U16" s="67">
        <f t="shared" si="9"/>
        <v>268560.625</v>
      </c>
      <c r="V16" s="67">
        <f t="shared" si="9"/>
        <v>268560.625</v>
      </c>
      <c r="W16" s="67">
        <f t="shared" si="9"/>
        <v>268560.625</v>
      </c>
      <c r="X16" s="67">
        <f t="shared" si="9"/>
        <v>268560.625</v>
      </c>
      <c r="Y16" s="69">
        <f t="shared" si="3"/>
        <v>1879924.375</v>
      </c>
      <c r="Z16" s="62">
        <f t="shared" si="4"/>
        <v>1879924.375</v>
      </c>
      <c r="AA16" s="63">
        <f t="shared" si="5"/>
        <v>4565530.625</v>
      </c>
      <c r="AB16" s="75">
        <v>642</v>
      </c>
    </row>
    <row r="17" spans="1:28" s="4" customFormat="1" ht="43.5" hidden="1" customHeight="1" x14ac:dyDescent="0.25">
      <c r="A17" s="76"/>
      <c r="B17" s="77"/>
      <c r="C17" s="51"/>
      <c r="D17" s="50"/>
      <c r="E17" s="52"/>
      <c r="F17" s="53"/>
      <c r="G17" s="54"/>
      <c r="H17" s="55"/>
      <c r="I17" s="56"/>
      <c r="J17" s="50"/>
      <c r="K17" s="57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70"/>
      <c r="Z17" s="37">
        <f t="shared" si="4"/>
        <v>0</v>
      </c>
      <c r="AA17" s="56"/>
      <c r="AB17" s="78"/>
    </row>
    <row r="18" spans="1:28" ht="12.6" hidden="1" customHeight="1" x14ac:dyDescent="0.2">
      <c r="A18" s="79"/>
      <c r="B18" s="1"/>
      <c r="C18" s="1"/>
      <c r="D18" s="5"/>
      <c r="E18" s="9"/>
      <c r="F18" s="8"/>
      <c r="G18" s="5"/>
      <c r="H18" s="5"/>
      <c r="I18" s="6"/>
      <c r="J18" s="5"/>
      <c r="K18" s="7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71">
        <f>SUM(M18:X18)</f>
        <v>0</v>
      </c>
      <c r="Z18" s="37">
        <f t="shared" si="4"/>
        <v>0</v>
      </c>
      <c r="AA18" s="6">
        <f>F18-Z18</f>
        <v>0</v>
      </c>
      <c r="AB18" s="75"/>
    </row>
    <row r="19" spans="1:28" ht="31.5" customHeight="1" thickBot="1" x14ac:dyDescent="0.25">
      <c r="A19" s="80"/>
      <c r="B19" s="81"/>
      <c r="C19" s="82" t="s">
        <v>44</v>
      </c>
      <c r="D19" s="81"/>
      <c r="E19" s="81"/>
      <c r="F19" s="83">
        <f>SUM(F11:F18)</f>
        <v>42851819</v>
      </c>
      <c r="G19" s="81"/>
      <c r="H19" s="81"/>
      <c r="I19" s="81"/>
      <c r="J19" s="81"/>
      <c r="K19" s="81"/>
      <c r="L19" s="84"/>
      <c r="M19" s="84">
        <f>SUM(M11:M18)</f>
        <v>0</v>
      </c>
      <c r="N19" s="84">
        <f t="shared" ref="N19:AA19" si="10">SUM(N11:N18)</f>
        <v>0</v>
      </c>
      <c r="O19" s="84">
        <f t="shared" si="10"/>
        <v>0</v>
      </c>
      <c r="P19" s="84">
        <f t="shared" si="10"/>
        <v>1297916.6833333333</v>
      </c>
      <c r="Q19" s="84">
        <f t="shared" si="10"/>
        <v>1489583.35</v>
      </c>
      <c r="R19" s="84">
        <f t="shared" si="10"/>
        <v>1758143.9750000001</v>
      </c>
      <c r="S19" s="84">
        <f t="shared" si="10"/>
        <v>1758143.9750000001</v>
      </c>
      <c r="T19" s="84">
        <f t="shared" si="10"/>
        <v>1758143.9750000001</v>
      </c>
      <c r="U19" s="84">
        <f t="shared" si="10"/>
        <v>1758143.9750000001</v>
      </c>
      <c r="V19" s="84">
        <f t="shared" si="10"/>
        <v>1758143.9750000001</v>
      </c>
      <c r="W19" s="84">
        <f t="shared" si="10"/>
        <v>1758143.9750000001</v>
      </c>
      <c r="X19" s="84">
        <f t="shared" si="10"/>
        <v>1758143.9750000001</v>
      </c>
      <c r="Y19" s="84">
        <f t="shared" si="10"/>
        <v>15094507.858333334</v>
      </c>
      <c r="Z19" s="84">
        <f t="shared" si="10"/>
        <v>15094507.858333334</v>
      </c>
      <c r="AA19" s="85">
        <f t="shared" si="10"/>
        <v>27757311.141666669</v>
      </c>
      <c r="AB19" s="86"/>
    </row>
    <row r="20" spans="1:28" ht="21.75" customHeight="1" x14ac:dyDescent="0.2"/>
    <row r="21" spans="1:28" ht="15" x14ac:dyDescent="0.25">
      <c r="R21" s="19" t="s">
        <v>43</v>
      </c>
      <c r="S21" s="19"/>
      <c r="T21" s="19"/>
    </row>
    <row r="22" spans="1:28" ht="15.75" x14ac:dyDescent="0.25">
      <c r="H22" s="17" t="s">
        <v>26</v>
      </c>
      <c r="R22" s="17"/>
      <c r="S22" s="94" t="s">
        <v>27</v>
      </c>
      <c r="T22" s="94"/>
    </row>
  </sheetData>
  <mergeCells count="2">
    <mergeCell ref="N6:O6"/>
    <mergeCell ref="S22:T22"/>
  </mergeCells>
  <pageMargins left="0.25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DM TAI SAN</vt:lpstr>
      <vt:lpstr>Bảng Khấu Hao TSCĐ</vt:lpstr>
      <vt:lpstr>DM CCDC</vt:lpstr>
      <vt:lpstr>Bảng Phân bổ CCDC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vuongnmx8@gmail.com</cp:lastModifiedBy>
  <cp:lastPrinted>2018-08-10T09:46:17Z</cp:lastPrinted>
  <dcterms:created xsi:type="dcterms:W3CDTF">2018-03-23T08:26:59Z</dcterms:created>
  <dcterms:modified xsi:type="dcterms:W3CDTF">2020-04-13T03:02:54Z</dcterms:modified>
</cp:coreProperties>
</file>